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bor\OneDrive\Escritorio\"/>
    </mc:Choice>
  </mc:AlternateContent>
  <bookViews>
    <workbookView xWindow="0" yWindow="0" windowWidth="3810" windowHeight="1860"/>
  </bookViews>
  <sheets>
    <sheet name="OFERTA SASIE-__-2025" sheetId="2"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2" l="1"/>
  <c r="M16" i="2" s="1"/>
  <c r="F14" i="2"/>
  <c r="I14" i="2" s="1"/>
  <c r="J14" i="2" s="1"/>
  <c r="F13" i="2"/>
  <c r="F10" i="2"/>
  <c r="M13" i="2"/>
  <c r="F12" i="2"/>
  <c r="I12" i="2" s="1"/>
  <c r="J12" i="2" s="1"/>
  <c r="K12" i="2" s="1"/>
  <c r="O15" i="2"/>
  <c r="M15" i="2"/>
  <c r="M11" i="2"/>
  <c r="F17" i="2" l="1"/>
  <c r="I13" i="2"/>
  <c r="M10" i="2"/>
  <c r="I10" i="2"/>
  <c r="O10" i="2" s="1"/>
  <c r="N11" i="2"/>
  <c r="M14" i="2"/>
  <c r="N14" i="2" s="1"/>
  <c r="I16" i="2"/>
  <c r="O16" i="2" s="1"/>
  <c r="O11" i="2"/>
  <c r="M12" i="2"/>
  <c r="N12" i="2" s="1"/>
  <c r="N15" i="2"/>
  <c r="K14" i="2"/>
  <c r="O14" i="2"/>
  <c r="O12" i="2"/>
  <c r="O13" i="2" l="1"/>
  <c r="I17" i="2"/>
  <c r="N13" i="2"/>
  <c r="J13" i="2"/>
  <c r="K13" i="2" s="1"/>
  <c r="J16" i="2"/>
  <c r="K16" i="2" s="1"/>
  <c r="N10" i="2"/>
  <c r="J10" i="2"/>
  <c r="K10" i="2" s="1"/>
  <c r="N16" i="2"/>
  <c r="O17" i="2"/>
  <c r="J17" i="2" l="1"/>
  <c r="K17" i="2"/>
</calcChain>
</file>

<file path=xl/sharedStrings.xml><?xml version="1.0" encoding="utf-8"?>
<sst xmlns="http://schemas.openxmlformats.org/spreadsheetml/2006/main" count="49" uniqueCount="42">
  <si>
    <t>ITEM</t>
  </si>
  <si>
    <t xml:space="preserve">DESCRIPCION </t>
  </si>
  <si>
    <t>UNIDAD</t>
  </si>
  <si>
    <t>CANTIDAD</t>
  </si>
  <si>
    <t>Unidad</t>
  </si>
  <si>
    <t>VALOR TOTAL</t>
  </si>
  <si>
    <t xml:space="preserve">OBJETO: </t>
  </si>
  <si>
    <t xml:space="preserve">FORMATO OFERTA ECONOMICA </t>
  </si>
  <si>
    <t>NOMBRE DEL PROPONENTE:</t>
  </si>
  <si>
    <t>VALOR TOTAL OFERTA ECONOMICA</t>
  </si>
  <si>
    <r>
      <rPr>
        <b/>
        <u/>
        <sz val="14"/>
        <rFont val="Arial"/>
        <family val="2"/>
      </rPr>
      <t>NOTA</t>
    </r>
    <r>
      <rPr>
        <sz val="14"/>
        <rFont val="Arial"/>
        <family val="2"/>
      </rPr>
      <t>: Anexar esta propuesta debidamente firmada en PDF y en medio magnetico en formato excel.</t>
    </r>
  </si>
  <si>
    <r>
      <rPr>
        <b/>
        <u/>
        <sz val="12"/>
        <rFont val="Calibri"/>
        <family val="2"/>
        <scheme val="minor"/>
      </rPr>
      <t>Valor TOTAL de la oferta (LETRAS Y NÚMEROS)</t>
    </r>
    <r>
      <rPr>
        <b/>
        <sz val="12"/>
        <rFont val="Calibri"/>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</si>
  <si>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</si>
  <si>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</si>
  <si>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</si>
  <si>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Tel / Celular: __________________________________</t>
  </si>
  <si>
    <t xml:space="preserve">Firma </t>
  </si>
  <si>
    <t>___________________________________________________</t>
  </si>
  <si>
    <t xml:space="preserve">A. Todas las operaciones aritméticas El valor total de la oferta incluye costos directos e indirectos, así como también el valor de los impuestos nacionales, departamentales y municipales.									
Nota 1. Serán de exclusiva responsabilidad del proponente los errores u omisiones en que incurra al indicar el valor de su propuesta. En caso de no estar obligado a la retención del IVA, no diligenciar dicho campo en la oferta económica, e indicar de forma clara el motivo de la exención señalando la norma correspondiente.									
Nota 2. Los impuestos deben ir incluidos dentro de la propuesta y no como un punto o ítem diferente, deben estar en la totalidad de los costos.									
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									
"La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									</t>
  </si>
  <si>
    <t>VALOR UNITARIO</t>
  </si>
  <si>
    <t>VALOR UNITARIO
incluido I.V.A.</t>
  </si>
  <si>
    <t>1. SIEMBRA DE INDIVIDUOS NATIVOS EN PREDIOS DE IMPORTANCIA AMBIENTAL</t>
  </si>
  <si>
    <t>ADQUIRIR ELEMENTOS CON EL FIN DE FORTALECER, MEJORAR Y APOYAR LAS NECESIDADES DEL SISTEMA PENITENCIARIO Y CARCELARIO-INPEC-CARCEL Y PENITENCIARIA DE MEDIA SEGURIDAD DE BOGOTÁ CPMSBOG EN CUMPLIMIENTO DEL CONVENIO INTERADMINISTRATIVO CO1.PCCNTR.7901905.</t>
  </si>
  <si>
    <t>CARACTERISTICAS</t>
  </si>
  <si>
    <t>RADIO TELEFONO EN UHF</t>
  </si>
  <si>
    <t xml:space="preserve"> - Tipo: portátil
- Fecha de fabricación:2023 o superior, no se admiten de segunda o re manufacturados
- Tecnología: digital convencional
- Protocolo de comunicación: DMR
-Vocoder digital: AMBE+2 o superior
- Seguridad de voz: cifrado mínimo de 40 bits con opción AES 256
- Color: negro
- Banda de operación: UHF: 403-470 MHZ
- Compatibilidad: debe ser compatible con las repetidoras marca Motorola serie SLR 5000 con los que cuenta el Instituto Nacional Penitenciario y Carcelario, los cuales deben ser integrados con la plataforma de control y despacho TRBOnet
- Regionalización: los radios deben ser compatibles para el uso y la operación en Latinoamérica-Colombia, este proceso debe ser activo en los radios como las licencias necesarias 
- Espaciamiento de canal: 12.5 KHz
- Capacidad de canales: 16 o superior 
- Modulación digital: 4FSK O 12,5KHz
- Normas militares del radio: MIL STD 810
- Factor de protección: IP SS o superior 
TRANSMISOR:
- Potencia de salida configurable por software: (4) w
- Emisión espurea conducida: -36dBm
- Distorsión de audio: menor o igual 3%
- Potencia de Canal adyacente: 60Db (canal de 12,5 KHz)</t>
  </si>
  <si>
    <t xml:space="preserve">RECEPTOR
- Sensibilidad digital VER 5%: menor igual 0.18 (uv)
- Rechazo espureas: 70 Db o mejor 
- Zumbido y ruido: 40 y/o -40 Db (canal de 12.5kHz)
- Intermodulación 70Db 
- Antena por cada radio: 1 antena para cada radio compatible para: UHF (403-470) MHz mayor o igual a 9 cm 
INTERFAZ DE USUARIO
- Botón de PTT: 1
- Botón de emergencia: 1
- Botones programables: 2 o mas
ACCESORIOS
- Belt clip: 1 por cada radio entregado, de la misma marca del radio ofertado 
NOTA: se deben entregar todos los accesorios necesarios para el funcionamiento de los radios
GARANTIA:
- Tres (3) años para todos los radios contados a partir de la entrega </t>
  </si>
  <si>
    <t>JUSTIFICACION % DE IVA (Estatuto tributario)</t>
  </si>
  <si>
    <t>% I.V.A.</t>
  </si>
  <si>
    <t>$ I.V.A.</t>
  </si>
  <si>
    <t>art. 468</t>
  </si>
  <si>
    <t>BATERIA PARA RADIO</t>
  </si>
  <si>
    <t xml:space="preserve"> - Tecnología: U-ion polímeros de litio de alta duración 
- Fecha de fabricación: 2023 o superior y la misma marca de los radios ofertados
- Capacidad: 2300 mAh o superior alta capacidad
- Cargador: uno por cada radio entregado, de la misma marca del radio ofertado, compuesto por base cargadora y adaptador de pared para ser usado en Colombia
- Garantía de la batería y del cargador de la batería: 12 meses de garantía por defectos de fábrica contados a partir del recibido a satisfacción</t>
  </si>
  <si>
    <t>und</t>
  </si>
  <si>
    <t>LICENCIAS PARA RADIOS</t>
  </si>
  <si>
    <t>Cada radio portátil debe incluir licencia TRBOnet referencia #v1002-1 de radio suscriptor a nombre del INPEC, la cual no está ligada al serial de los radios portátiles, las licencias deben ser enviadas al correo electrónico laboratorio.radios@inpec.gov.co para habilitarlas en la plataforma de control y despacho TRBOnet</t>
  </si>
  <si>
    <t>DETECTOR DE METALES PORTATIL</t>
  </si>
  <si>
    <t xml:space="preserve"> - El equipo debe estar completamente libre de calibración 
- Indicación LED: LED verde: encendido, LED Ámbar: batería baja y LED rojo: alarma
- Alarmas: visuales, audibles y de vibración 
- Zona de detección: 360°
- Batería: mínimo 200 hrs: en modo stand by, mínimo 100 hrs: en modo de operación 
- Funda: Se debe incluir una funda que se ajuste al cinturón o correa, para porte del detector de metales manual 
- Frecuencia de operación: 95 KHz
- Tiempo de carga completa: máximo 3 horas vía cargador externo (especificar el tipo de puerto de carga)
- Peso: máximo 600 gramos (con baterías)
- Medidas máximas: máximo largo 50 cm, máximo ancho 10 cm 
- Temperatura de uso: (-40 grados centígrados hasta 60 grados centígrados)</t>
  </si>
  <si>
    <t xml:space="preserve"> - Puede usarse en todas las personas incluyendo mujeres embarazadas o personas con marcapasos o implantes médicos, el oferente debe entregar certificación de fabrica
- Certificaciones NRTL, EMC, cumple con los estándares de campos magnéticos en exposición humana y marcapasos
- Temperatura de funcionamiento: -36 °C a 69 °C
- Temperatura de funcionamiento: -36 °C a ° 69 °C
- Certificación De distribución: se debe anexar certificación expedida por el fabricante de la marca, dirigida al INPEC y a la USPEC, con una fecha de expedición no superior a 60 días, en donde certifique que el proponente es un distribuidor autorizado de la marca de equipos ofertados para este ítem. No se aceptarán certificaciones de distribuidores
- Garantía técnica: tres (3) años para todos los detectores de metal manual contados a partir de la entrega.
- Soporte de repuestos: el fabricante deberá certificar la existencia de repuestos para los detectores de metal ofertados por mínimo tres (3) años, a partir de la garantía única.</t>
  </si>
  <si>
    <t>KIT DE CARGADOR Y BATERIA RECARGABLE</t>
  </si>
  <si>
    <t>Kit de Cargador y Batería NI-MH Garrett (110V) Permite cargar la batería del detector de metales Súper Wand. Incluye Cargador y Batería amigable con el medio ambiente ya que están libre de Cadmio.</t>
  </si>
  <si>
    <t>SELECCIÓN ABREVIADA SUBASTA INVERSA ELECTRONICA - SASIE -0__-2025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</si>
</sst>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164" formatCode="&quot;$&quot;\ #,##0;[Red]\-&quot;$&quot;\ #,##0"/>
    <numFmt numFmtId="165" formatCode="_-&quot;$&quot;\ * #,##0.00_-;\-&quot;$&quot;\ * #,##0.00_-;_-&quot;$&quot;\ * &quot;-&quot;??_-;_-@_-"/>
    <numFmt numFmtId="166" formatCode="[$-80A]d&quot; de &quot;mmmm&quot; de &quot;yyyy;@"/>
    <numFmt numFmtId="167" formatCode="0.000%"/>
  </numFmts>
  <fonts count="22">
    <font>
      <sz val="11"/>
      <color theme="1"/>
      <name val="Calibri"/>
      <family val="2"/>
      <scheme val="minor"/>
    </font>
    <font>
      <sz val="11"/>
      <color theme="1"/>
      <name val="Calibri"/>
      <family val="2"/>
      <scheme val="minor"/>
    </font>
    <font>
      <sz val="8"/>
      <name val="Calibri"/>
      <family val="2"/>
      <scheme val="minor"/>
    </font>
    <font>
      <sz val="10"/>
      <color theme="1"/>
      <name val="Aptos Display"/>
      <family val="2"/>
    </font>
    <font>
      <b/>
      <sz val="11"/>
      <color theme="1"/>
      <name val="Calibri"/>
      <family val="2"/>
      <scheme val="minor"/>
    </font>
    <font>
      <b/>
      <sz val="10"/>
      <color theme="1"/>
      <name val="Aptos Display"/>
      <family val="2"/>
    </font>
    <font>
      <b/>
      <sz val="18"/>
      <name val="Arial"/>
      <family val="2"/>
    </font>
    <font>
      <b/>
      <sz val="14"/>
      <name val="Arial"/>
      <family val="2"/>
    </font>
    <font>
      <b/>
      <sz val="12"/>
      <name val="Arial"/>
      <family val="2"/>
    </font>
    <font>
      <b/>
      <sz val="16"/>
      <name val="Calibri"/>
      <family val="2"/>
      <scheme val="minor"/>
    </font>
    <font>
      <b/>
      <sz val="14"/>
      <name val="Calibri"/>
      <family val="2"/>
      <scheme val="minor"/>
    </font>
    <font>
      <sz val="10"/>
      <name val="Arial"/>
      <family val="2"/>
    </font>
    <font>
      <sz val="14"/>
      <name val="Arial"/>
      <family val="2"/>
    </font>
    <font>
      <b/>
      <u/>
      <sz val="14"/>
      <name val="Arial"/>
      <family val="2"/>
    </font>
    <font>
      <b/>
      <sz val="12"/>
      <name val="Calibri"/>
      <family val="2"/>
      <scheme val="minor"/>
    </font>
    <font>
      <b/>
      <u/>
      <sz val="12"/>
      <name val="Calibri"/>
      <family val="2"/>
      <scheme val="minor"/>
    </font>
    <font>
      <b/>
      <sz val="14"/>
      <color theme="1"/>
      <name val="Century Gothic"/>
      <family val="2"/>
    </font>
    <font>
      <sz val="11"/>
      <name val="Calibri"/>
      <family val="2"/>
      <scheme val="minor"/>
    </font>
    <font>
      <b/>
      <sz val="11"/>
      <name val="Calibri"/>
      <family val="2"/>
      <scheme val="minor"/>
    </font>
    <font>
      <b/>
      <sz val="14"/>
      <color theme="1"/>
      <name val="Calibri"/>
      <family val="2"/>
      <scheme val="minor"/>
    </font>
    <font>
      <sz val="9"/>
      <color theme="1"/>
      <name val="Aptos Display"/>
      <family val="2"/>
    </font>
    <font>
      <b/>
      <sz val="12"/>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1" fillId="0" borderId="0"/>
  </cellStyleXfs>
  <cellXfs count="109">
    <xf numFmtId="0" fontId="0" fillId="0" borderId="0" xfId="0"/>
    <xf numFmtId="0" fontId="14" fillId="5" borderId="4" xfId="0" applyFont="1" applyFill="1" applyBorder="1" applyAlignment="1" applyProtection="1">
      <alignment vertical="center"/>
      <protection locked="0"/>
    </xf>
    <xf numFmtId="0" fontId="14" fillId="5" borderId="5" xfId="0" applyFont="1" applyFill="1" applyBorder="1" applyAlignment="1" applyProtection="1">
      <alignment vertical="center"/>
      <protection locked="0"/>
    </xf>
    <xf numFmtId="0" fontId="16" fillId="5" borderId="4" xfId="0" applyFont="1" applyFill="1" applyBorder="1" applyAlignment="1">
      <alignment vertical="center"/>
    </xf>
    <xf numFmtId="9" fontId="18" fillId="5" borderId="0" xfId="2" applyFont="1" applyFill="1" applyBorder="1" applyAlignment="1" applyProtection="1">
      <alignment vertical="center"/>
      <protection locked="0"/>
    </xf>
    <xf numFmtId="0" fontId="18" fillId="5" borderId="5" xfId="0" applyFont="1" applyFill="1" applyBorder="1" applyAlignment="1" applyProtection="1">
      <alignment vertical="center"/>
      <protection locked="0"/>
    </xf>
    <xf numFmtId="0" fontId="17" fillId="5" borderId="4" xfId="0" applyFont="1" applyFill="1" applyBorder="1" applyAlignment="1" applyProtection="1">
      <alignment horizontal="center" vertical="center"/>
      <protection locked="0"/>
    </xf>
    <xf numFmtId="0" fontId="17" fillId="5" borderId="4" xfId="0" applyFont="1" applyFill="1" applyBorder="1" applyAlignment="1">
      <alignment horizontal="center" vertical="center"/>
    </xf>
    <xf numFmtId="0" fontId="6" fillId="5" borderId="1" xfId="0" applyFont="1" applyFill="1" applyBorder="1" applyAlignment="1">
      <alignment vertical="center" wrapText="1"/>
    </xf>
    <xf numFmtId="0" fontId="6" fillId="5" borderId="2" xfId="0" applyFont="1" applyFill="1" applyBorder="1" applyAlignment="1">
      <alignment vertical="center" wrapText="1"/>
    </xf>
    <xf numFmtId="0" fontId="6" fillId="5" borderId="4" xfId="0" applyFont="1" applyFill="1" applyBorder="1" applyAlignment="1">
      <alignment vertical="center" wrapText="1"/>
    </xf>
    <xf numFmtId="0" fontId="6" fillId="5" borderId="0" xfId="0" applyFont="1" applyFill="1" applyAlignment="1">
      <alignment vertical="center" wrapText="1"/>
    </xf>
    <xf numFmtId="0" fontId="6" fillId="0" borderId="0" xfId="0" applyFont="1" applyAlignment="1">
      <alignment vertical="center" wrapText="1"/>
    </xf>
    <xf numFmtId="166" fontId="8" fillId="0" borderId="0" xfId="0" applyNumberFormat="1" applyFont="1" applyAlignment="1">
      <alignment vertical="center" wrapText="1"/>
    </xf>
    <xf numFmtId="0" fontId="9" fillId="0" borderId="0" xfId="0" applyFont="1" applyAlignment="1">
      <alignment vertical="center" wrapText="1"/>
    </xf>
    <xf numFmtId="0" fontId="10" fillId="0" borderId="0" xfId="0" applyFont="1" applyAlignment="1" applyProtection="1">
      <alignment vertical="center" wrapText="1"/>
      <protection locked="0"/>
    </xf>
    <xf numFmtId="0" fontId="7" fillId="5" borderId="0" xfId="0" applyFont="1" applyFill="1" applyAlignment="1">
      <alignment horizontal="center" vertical="center" wrapText="1"/>
    </xf>
    <xf numFmtId="166" fontId="8" fillId="0" borderId="0" xfId="0" applyNumberFormat="1"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pplyProtection="1">
      <alignment horizontal="left" vertical="center" wrapText="1"/>
      <protection locked="0"/>
    </xf>
    <xf numFmtId="0" fontId="4" fillId="0" borderId="0" xfId="0" applyFont="1" applyAlignment="1">
      <alignment horizontal="center" vertical="center"/>
    </xf>
    <xf numFmtId="0" fontId="14" fillId="5" borderId="0" xfId="0" applyFont="1" applyFill="1" applyAlignment="1" applyProtection="1">
      <alignment vertical="center"/>
      <protection locked="0"/>
    </xf>
    <xf numFmtId="0" fontId="18" fillId="5" borderId="0" xfId="0" applyFont="1" applyFill="1" applyAlignment="1" applyProtection="1">
      <alignment vertical="center"/>
      <protection locked="0"/>
    </xf>
    <xf numFmtId="0" fontId="17" fillId="5" borderId="0" xfId="0" applyFont="1" applyFill="1" applyAlignment="1" applyProtection="1">
      <alignment vertical="center"/>
      <protection locked="0"/>
    </xf>
    <xf numFmtId="0" fontId="12" fillId="0" borderId="0" xfId="3" applyFont="1" applyAlignment="1" applyProtection="1">
      <alignment vertical="center"/>
      <protection locked="0"/>
    </xf>
    <xf numFmtId="0" fontId="14" fillId="0" borderId="0" xfId="0" applyFont="1" applyAlignment="1" applyProtection="1">
      <alignment vertical="center"/>
      <protection locked="0"/>
    </xf>
    <xf numFmtId="0" fontId="18" fillId="0" borderId="0" xfId="0" applyFont="1" applyAlignment="1" applyProtection="1">
      <alignment vertical="center"/>
      <protection locked="0"/>
    </xf>
    <xf numFmtId="0" fontId="17" fillId="0" borderId="0" xfId="0" applyFont="1" applyAlignment="1" applyProtection="1">
      <alignment vertical="center"/>
      <protection locked="0"/>
    </xf>
    <xf numFmtId="0" fontId="17" fillId="5" borderId="0" xfId="0" applyFont="1" applyFill="1" applyAlignment="1" applyProtection="1">
      <alignment horizontal="center" vertical="center"/>
      <protection locked="0"/>
    </xf>
    <xf numFmtId="0" fontId="0" fillId="0" borderId="0" xfId="0" applyAlignment="1">
      <alignment vertical="center"/>
    </xf>
    <xf numFmtId="165" fontId="0" fillId="0" borderId="0" xfId="1" applyFont="1" applyBorder="1" applyAlignment="1">
      <alignment vertical="center"/>
    </xf>
    <xf numFmtId="165" fontId="0" fillId="0" borderId="0" xfId="0" applyNumberFormat="1" applyAlignment="1">
      <alignment vertical="center"/>
    </xf>
    <xf numFmtId="44" fontId="0" fillId="0" borderId="0" xfId="0" applyNumberFormat="1" applyAlignment="1">
      <alignment vertical="center"/>
    </xf>
    <xf numFmtId="165" fontId="19" fillId="0" borderId="0" xfId="0" applyNumberFormat="1" applyFont="1" applyAlignment="1">
      <alignment vertical="center"/>
    </xf>
    <xf numFmtId="0" fontId="3" fillId="0" borderId="0" xfId="0" applyFont="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165" fontId="0" fillId="0" borderId="14" xfId="1" applyFont="1" applyBorder="1" applyAlignment="1">
      <alignment vertical="center"/>
    </xf>
    <xf numFmtId="9" fontId="0" fillId="0" borderId="14" xfId="1" applyNumberFormat="1" applyFont="1" applyBorder="1" applyAlignment="1">
      <alignment horizontal="center" vertical="center"/>
    </xf>
    <xf numFmtId="165" fontId="0" fillId="0" borderId="15" xfId="1" applyFont="1" applyBorder="1" applyAlignment="1">
      <alignment vertical="center"/>
    </xf>
    <xf numFmtId="0" fontId="3" fillId="0" borderId="14" xfId="0" applyFont="1" applyBorder="1" applyAlignment="1">
      <alignment vertical="center" wrapText="1"/>
    </xf>
    <xf numFmtId="0" fontId="4"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xf>
    <xf numFmtId="167" fontId="19" fillId="0" borderId="0" xfId="2" applyNumberFormat="1" applyFont="1" applyAlignment="1">
      <alignment vertical="center"/>
    </xf>
    <xf numFmtId="0" fontId="16" fillId="5" borderId="0" xfId="0" applyFont="1" applyFill="1" applyAlignment="1">
      <alignment vertical="center"/>
    </xf>
    <xf numFmtId="0" fontId="17" fillId="5" borderId="0" xfId="0" applyFont="1" applyFill="1" applyAlignment="1">
      <alignment horizontal="center" vertical="center"/>
    </xf>
    <xf numFmtId="164" fontId="0" fillId="0" borderId="14" xfId="1" applyNumberFormat="1" applyFont="1" applyBorder="1" applyAlignment="1">
      <alignment vertical="center"/>
    </xf>
    <xf numFmtId="164" fontId="0" fillId="0" borderId="20" xfId="1" applyNumberFormat="1" applyFont="1" applyBorder="1" applyAlignment="1">
      <alignment vertical="center"/>
    </xf>
    <xf numFmtId="165" fontId="21" fillId="3" borderId="12" xfId="0" applyNumberFormat="1" applyFont="1" applyFill="1" applyBorder="1" applyAlignment="1">
      <alignment vertical="center"/>
    </xf>
    <xf numFmtId="0" fontId="21" fillId="3" borderId="10" xfId="0" applyFont="1" applyFill="1" applyBorder="1" applyAlignment="1">
      <alignment vertical="center"/>
    </xf>
    <xf numFmtId="0" fontId="20" fillId="0" borderId="19" xfId="0" applyFont="1" applyBorder="1" applyAlignment="1">
      <alignment vertical="center" wrapText="1"/>
    </xf>
    <xf numFmtId="0" fontId="0" fillId="0" borderId="14" xfId="0" applyBorder="1" applyAlignment="1">
      <alignment horizontal="center" vertical="center" wrapText="1"/>
    </xf>
    <xf numFmtId="0" fontId="0" fillId="0" borderId="23" xfId="0" applyBorder="1" applyAlignment="1">
      <alignment horizontal="center" vertical="center"/>
    </xf>
    <xf numFmtId="0" fontId="0" fillId="0" borderId="20" xfId="0" applyBorder="1" applyAlignment="1">
      <alignment horizontal="center" vertical="center" wrapText="1"/>
    </xf>
    <xf numFmtId="0" fontId="3" fillId="0" borderId="20" xfId="0" applyFont="1" applyBorder="1" applyAlignment="1">
      <alignment vertical="center" wrapText="1"/>
    </xf>
    <xf numFmtId="0" fontId="0" fillId="0" borderId="20" xfId="0" applyBorder="1" applyAlignment="1">
      <alignment horizontal="center" vertical="center"/>
    </xf>
    <xf numFmtId="165" fontId="0" fillId="0" borderId="20" xfId="1" applyFont="1" applyBorder="1" applyAlignment="1">
      <alignment vertical="center"/>
    </xf>
    <xf numFmtId="9" fontId="0" fillId="0" borderId="20" xfId="1" applyNumberFormat="1" applyFont="1" applyBorder="1" applyAlignment="1">
      <alignment horizontal="center" vertical="center"/>
    </xf>
    <xf numFmtId="165" fontId="0" fillId="0" borderId="24" xfId="1" applyFont="1" applyBorder="1" applyAlignment="1">
      <alignment vertical="center"/>
    </xf>
    <xf numFmtId="0" fontId="17" fillId="5" borderId="4" xfId="0" applyFont="1" applyFill="1" applyBorder="1" applyAlignment="1" applyProtection="1">
      <alignment horizontal="left" vertical="center" wrapText="1"/>
      <protection locked="0"/>
    </xf>
    <xf numFmtId="0" fontId="17" fillId="5" borderId="0" xfId="0" applyFont="1" applyFill="1" applyAlignment="1" applyProtection="1">
      <alignment horizontal="left" vertical="center" wrapText="1"/>
      <protection locked="0"/>
    </xf>
    <xf numFmtId="0" fontId="17" fillId="5" borderId="5" xfId="0" applyFont="1" applyFill="1" applyBorder="1" applyAlignment="1" applyProtection="1">
      <alignment horizontal="left" vertical="center" wrapText="1"/>
      <protection locked="0"/>
    </xf>
    <xf numFmtId="0" fontId="17" fillId="5" borderId="6" xfId="0" applyFont="1" applyFill="1" applyBorder="1" applyAlignment="1" applyProtection="1">
      <alignment horizontal="left" vertical="center" wrapText="1"/>
      <protection locked="0"/>
    </xf>
    <xf numFmtId="0" fontId="17" fillId="5" borderId="10" xfId="0" applyFont="1" applyFill="1" applyBorder="1" applyAlignment="1" applyProtection="1">
      <alignment horizontal="left" vertical="center" wrapText="1"/>
      <protection locked="0"/>
    </xf>
    <xf numFmtId="0" fontId="17" fillId="5" borderId="11" xfId="0" applyFont="1" applyFill="1" applyBorder="1" applyAlignment="1" applyProtection="1">
      <alignment horizontal="left" vertical="center" wrapText="1"/>
      <protection locked="0"/>
    </xf>
    <xf numFmtId="0" fontId="0" fillId="0" borderId="19" xfId="0" applyBorder="1" applyAlignment="1">
      <alignment horizontal="center" vertical="center" wrapText="1"/>
    </xf>
    <xf numFmtId="0" fontId="0" fillId="0" borderId="14" xfId="0" applyBorder="1" applyAlignment="1">
      <alignment horizontal="center" vertical="center" wrapText="1"/>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164" fontId="0" fillId="0" borderId="19" xfId="1" applyNumberFormat="1" applyFont="1" applyBorder="1" applyAlignment="1">
      <alignment horizontal="center" vertical="center"/>
    </xf>
    <xf numFmtId="164" fontId="0" fillId="0" borderId="14" xfId="1" applyNumberFormat="1" applyFont="1" applyBorder="1" applyAlignment="1">
      <alignment horizontal="center" vertical="center"/>
    </xf>
    <xf numFmtId="0" fontId="19" fillId="3" borderId="6" xfId="0" applyFont="1" applyFill="1" applyBorder="1" applyAlignment="1">
      <alignment horizontal="center" vertical="center"/>
    </xf>
    <xf numFmtId="0" fontId="19" fillId="3" borderId="10" xfId="0" applyFont="1" applyFill="1" applyBorder="1" applyAlignment="1">
      <alignment horizontal="center" vertical="center"/>
    </xf>
    <xf numFmtId="165" fontId="0" fillId="0" borderId="14" xfId="1" applyFont="1" applyBorder="1" applyAlignment="1">
      <alignment horizontal="center" vertical="center"/>
    </xf>
    <xf numFmtId="9" fontId="0" fillId="0" borderId="14" xfId="1" applyNumberFormat="1" applyFont="1" applyBorder="1" applyAlignment="1">
      <alignment horizontal="center" vertical="center"/>
    </xf>
    <xf numFmtId="165" fontId="0" fillId="0" borderId="19" xfId="1" applyFont="1" applyBorder="1" applyAlignment="1">
      <alignment horizontal="center" vertical="center"/>
    </xf>
    <xf numFmtId="9" fontId="0" fillId="0" borderId="19" xfId="1" applyNumberFormat="1" applyFont="1" applyBorder="1" applyAlignment="1">
      <alignment horizontal="center" vertical="center"/>
    </xf>
    <xf numFmtId="165" fontId="0" fillId="0" borderId="22" xfId="1" applyFont="1" applyBorder="1" applyAlignment="1">
      <alignment horizontal="center" vertical="center"/>
    </xf>
    <xf numFmtId="165" fontId="0" fillId="0" borderId="15" xfId="1" applyFont="1" applyBorder="1" applyAlignment="1">
      <alignment horizontal="center" vertical="center"/>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166" fontId="8" fillId="0" borderId="8" xfId="0" applyNumberFormat="1" applyFont="1" applyBorder="1" applyAlignment="1">
      <alignment horizontal="center" vertical="center" wrapText="1"/>
    </xf>
    <xf numFmtId="166" fontId="8" fillId="0" borderId="9" xfId="0" applyNumberFormat="1" applyFont="1" applyBorder="1" applyAlignment="1">
      <alignment horizontal="center" vertical="center" wrapText="1"/>
    </xf>
    <xf numFmtId="0" fontId="4" fillId="7" borderId="7" xfId="0" applyFont="1" applyFill="1" applyBorder="1" applyAlignment="1">
      <alignment horizontal="center" vertical="center"/>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0" fontId="12" fillId="2" borderId="4" xfId="3" applyFont="1" applyFill="1" applyBorder="1" applyAlignment="1" applyProtection="1">
      <alignment horizontal="left" vertical="center"/>
      <protection locked="0"/>
    </xf>
    <xf numFmtId="0" fontId="12" fillId="2" borderId="0" xfId="3" applyFont="1" applyFill="1" applyAlignment="1" applyProtection="1">
      <alignment horizontal="left" vertical="center"/>
      <protection locked="0"/>
    </xf>
    <xf numFmtId="0" fontId="12" fillId="2" borderId="5" xfId="3" applyFont="1" applyFill="1" applyBorder="1" applyAlignment="1" applyProtection="1">
      <alignment horizontal="left" vertical="center"/>
      <protection locked="0"/>
    </xf>
    <xf numFmtId="0" fontId="0" fillId="0" borderId="19" xfId="0" applyBorder="1" applyAlignment="1">
      <alignment horizontal="center" vertical="center"/>
    </xf>
    <xf numFmtId="0" fontId="10" fillId="6" borderId="7" xfId="0" applyFont="1" applyFill="1" applyBorder="1" applyAlignment="1" applyProtection="1">
      <alignment horizontal="left" vertical="center" wrapText="1"/>
      <protection locked="0"/>
    </xf>
    <xf numFmtId="0" fontId="10" fillId="6" borderId="8" xfId="0" applyFont="1" applyFill="1" applyBorder="1" applyAlignment="1" applyProtection="1">
      <alignment horizontal="left" vertical="center" wrapText="1"/>
      <protection locked="0"/>
    </xf>
    <xf numFmtId="0" fontId="10" fillId="6" borderId="9" xfId="0" applyFont="1" applyFill="1" applyBorder="1" applyAlignment="1" applyProtection="1">
      <alignment horizontal="left" vertical="center" wrapText="1"/>
      <protection locked="0"/>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cellXfs>
  <cellStyles count="4">
    <cellStyle name="Moneda" xfId="1" builtinId="4"/>
    <cellStyle name="Normal" xfId="0" builtinId="0"/>
    <cellStyle name="Normal 3 2"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51506</xdr:colOff>
      <xdr:row>0</xdr:row>
      <xdr:rowOff>137818</xdr:rowOff>
    </xdr:from>
    <xdr:to>
      <xdr:col>2</xdr:col>
      <xdr:colOff>490786</xdr:colOff>
      <xdr:row>2</xdr:row>
      <xdr:rowOff>114300</xdr:rowOff>
    </xdr:to>
    <xdr:pic>
      <xdr:nvPicPr>
        <xdr:cNvPr id="2" name="Imagen 1" descr="Icono&#10;&#10;Descripción generada automáticamente con confianza media">
          <a:extLst>
            <a:ext uri="{FF2B5EF4-FFF2-40B4-BE49-F238E27FC236}">
              <a16:creationId xmlns:a16="http://schemas.microsoft.com/office/drawing/2014/main" id="{E1803221-8636-334D-8F68-E3F8740411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06" y="137818"/>
          <a:ext cx="1963280" cy="567032"/>
        </a:xfrm>
        <a:prstGeom prst="rect">
          <a:avLst/>
        </a:prstGeom>
        <a:noFill/>
        <a:ln>
          <a:noFill/>
        </a:ln>
      </xdr:spPr>
    </xdr:pic>
    <xdr:clientData/>
  </xdr:twoCellAnchor>
  <xdr:oneCellAnchor>
    <xdr:from>
      <xdr:col>2</xdr:col>
      <xdr:colOff>0</xdr:colOff>
      <xdr:row>17</xdr:row>
      <xdr:rowOff>0</xdr:rowOff>
    </xdr:from>
    <xdr:ext cx="32060" cy="132665"/>
    <xdr:sp macro="" textlink="">
      <xdr:nvSpPr>
        <xdr:cNvPr id="3" name="Rectangle 15">
          <a:extLst>
            <a:ext uri="{FF2B5EF4-FFF2-40B4-BE49-F238E27FC236}">
              <a16:creationId xmlns:a16="http://schemas.microsoft.com/office/drawing/2014/main" id="{FEBAEFD4-284B-264F-B9CA-9F4FC32BF38D}"/>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17</xdr:row>
      <xdr:rowOff>0</xdr:rowOff>
    </xdr:from>
    <xdr:ext cx="32060" cy="132665"/>
    <xdr:sp macro="" textlink="">
      <xdr:nvSpPr>
        <xdr:cNvPr id="4" name="Rectangle 15">
          <a:extLst>
            <a:ext uri="{FF2B5EF4-FFF2-40B4-BE49-F238E27FC236}">
              <a16:creationId xmlns:a16="http://schemas.microsoft.com/office/drawing/2014/main" id="{6D84A20A-BA43-084E-A950-6C1C3214260E}"/>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xdr:row>
      <xdr:rowOff>0</xdr:rowOff>
    </xdr:from>
    <xdr:ext cx="32060" cy="132665"/>
    <xdr:sp macro="" textlink="">
      <xdr:nvSpPr>
        <xdr:cNvPr id="5" name="Rectangle 17">
          <a:extLst>
            <a:ext uri="{FF2B5EF4-FFF2-40B4-BE49-F238E27FC236}">
              <a16:creationId xmlns:a16="http://schemas.microsoft.com/office/drawing/2014/main" id="{654531D8-A4E7-4A44-8906-EBFBEDA73EC6}"/>
            </a:ext>
          </a:extLst>
        </xdr:cNvPr>
        <xdr:cNvSpPr>
          <a:spLocks noChangeArrowheads="1"/>
        </xdr:cNvSpPr>
      </xdr:nvSpPr>
      <xdr:spPr bwMode="auto">
        <a:xfrm>
          <a:off x="45085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17</xdr:row>
      <xdr:rowOff>0</xdr:rowOff>
    </xdr:from>
    <xdr:ext cx="32060" cy="132665"/>
    <xdr:sp macro="" textlink="">
      <xdr:nvSpPr>
        <xdr:cNvPr id="6" name="Rectangle 15">
          <a:extLst>
            <a:ext uri="{FF2B5EF4-FFF2-40B4-BE49-F238E27FC236}">
              <a16:creationId xmlns:a16="http://schemas.microsoft.com/office/drawing/2014/main" id="{0761E119-D48F-E54B-80A8-B1A087A73A0E}"/>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17</xdr:row>
      <xdr:rowOff>0</xdr:rowOff>
    </xdr:from>
    <xdr:ext cx="32060" cy="132665"/>
    <xdr:sp macro="" textlink="">
      <xdr:nvSpPr>
        <xdr:cNvPr id="7" name="Rectangle 15">
          <a:extLst>
            <a:ext uri="{FF2B5EF4-FFF2-40B4-BE49-F238E27FC236}">
              <a16:creationId xmlns:a16="http://schemas.microsoft.com/office/drawing/2014/main" id="{CA9A7044-3169-BD44-B636-CB306A36F313}"/>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xdr:row>
      <xdr:rowOff>0</xdr:rowOff>
    </xdr:from>
    <xdr:ext cx="32060" cy="132665"/>
    <xdr:sp macro="" textlink="">
      <xdr:nvSpPr>
        <xdr:cNvPr id="8" name="Rectangle 17">
          <a:extLst>
            <a:ext uri="{FF2B5EF4-FFF2-40B4-BE49-F238E27FC236}">
              <a16:creationId xmlns:a16="http://schemas.microsoft.com/office/drawing/2014/main" id="{4C7D36B5-E8AC-8B4E-8CF5-AFD594D45320}"/>
            </a:ext>
          </a:extLst>
        </xdr:cNvPr>
        <xdr:cNvSpPr>
          <a:spLocks noChangeArrowheads="1"/>
        </xdr:cNvSpPr>
      </xdr:nvSpPr>
      <xdr:spPr bwMode="auto">
        <a:xfrm>
          <a:off x="45085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17</xdr:row>
      <xdr:rowOff>0</xdr:rowOff>
    </xdr:from>
    <xdr:ext cx="32060" cy="132665"/>
    <xdr:sp macro="" textlink="">
      <xdr:nvSpPr>
        <xdr:cNvPr id="9" name="Rectangle 15">
          <a:extLst>
            <a:ext uri="{FF2B5EF4-FFF2-40B4-BE49-F238E27FC236}">
              <a16:creationId xmlns:a16="http://schemas.microsoft.com/office/drawing/2014/main" id="{A980E50C-A8DC-F94E-84B7-597031F8BCB9}"/>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17</xdr:row>
      <xdr:rowOff>0</xdr:rowOff>
    </xdr:from>
    <xdr:ext cx="32060" cy="132665"/>
    <xdr:sp macro="" textlink="">
      <xdr:nvSpPr>
        <xdr:cNvPr id="10" name="Rectangle 15">
          <a:extLst>
            <a:ext uri="{FF2B5EF4-FFF2-40B4-BE49-F238E27FC236}">
              <a16:creationId xmlns:a16="http://schemas.microsoft.com/office/drawing/2014/main" id="{07B859BC-58BE-B244-8CF2-A9ACE780A014}"/>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xdr:row>
      <xdr:rowOff>0</xdr:rowOff>
    </xdr:from>
    <xdr:ext cx="32060" cy="132665"/>
    <xdr:sp macro="" textlink="">
      <xdr:nvSpPr>
        <xdr:cNvPr id="11" name="Rectangle 17">
          <a:extLst>
            <a:ext uri="{FF2B5EF4-FFF2-40B4-BE49-F238E27FC236}">
              <a16:creationId xmlns:a16="http://schemas.microsoft.com/office/drawing/2014/main" id="{2734678E-2C20-5F4D-B3AF-D679C48E7B3D}"/>
            </a:ext>
          </a:extLst>
        </xdr:cNvPr>
        <xdr:cNvSpPr>
          <a:spLocks noChangeArrowheads="1"/>
        </xdr:cNvSpPr>
      </xdr:nvSpPr>
      <xdr:spPr bwMode="auto">
        <a:xfrm>
          <a:off x="45085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17</xdr:row>
      <xdr:rowOff>0</xdr:rowOff>
    </xdr:from>
    <xdr:ext cx="32060" cy="132665"/>
    <xdr:sp macro="" textlink="">
      <xdr:nvSpPr>
        <xdr:cNvPr id="12" name="Rectangle 15">
          <a:extLst>
            <a:ext uri="{FF2B5EF4-FFF2-40B4-BE49-F238E27FC236}">
              <a16:creationId xmlns:a16="http://schemas.microsoft.com/office/drawing/2014/main" id="{FFAB92D3-21A3-BB44-9D67-379295F9A98F}"/>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2</xdr:col>
      <xdr:colOff>0</xdr:colOff>
      <xdr:row>17</xdr:row>
      <xdr:rowOff>0</xdr:rowOff>
    </xdr:from>
    <xdr:ext cx="32060" cy="132665"/>
    <xdr:sp macro="" textlink="">
      <xdr:nvSpPr>
        <xdr:cNvPr id="13" name="Rectangle 15">
          <a:extLst>
            <a:ext uri="{FF2B5EF4-FFF2-40B4-BE49-F238E27FC236}">
              <a16:creationId xmlns:a16="http://schemas.microsoft.com/office/drawing/2014/main" id="{428A634C-2820-B649-87A4-BDAFEEDC6CF0}"/>
            </a:ext>
          </a:extLst>
        </xdr:cNvPr>
        <xdr:cNvSpPr>
          <a:spLocks noChangeArrowheads="1"/>
        </xdr:cNvSpPr>
      </xdr:nvSpPr>
      <xdr:spPr bwMode="auto">
        <a:xfrm>
          <a:off x="104140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17</xdr:row>
      <xdr:rowOff>0</xdr:rowOff>
    </xdr:from>
    <xdr:ext cx="32060" cy="132665"/>
    <xdr:sp macro="" textlink="">
      <xdr:nvSpPr>
        <xdr:cNvPr id="14" name="Rectangle 17">
          <a:extLst>
            <a:ext uri="{FF2B5EF4-FFF2-40B4-BE49-F238E27FC236}">
              <a16:creationId xmlns:a16="http://schemas.microsoft.com/office/drawing/2014/main" id="{B2129C73-FB39-9446-BF29-1499DE003D27}"/>
            </a:ext>
          </a:extLst>
        </xdr:cNvPr>
        <xdr:cNvSpPr>
          <a:spLocks noChangeArrowheads="1"/>
        </xdr:cNvSpPr>
      </xdr:nvSpPr>
      <xdr:spPr bwMode="auto">
        <a:xfrm>
          <a:off x="450850" y="12649200"/>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b30495597345338/Documentos/2025/1.%20CHIA/1.%20CONTRATACION/27.%20RADIOS/PRESUPUESTO%20OFICIAL%20ADQUISICION%20DE%20INSUMOS%20INP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4">
          <cell r="AE4">
            <v>2562435</v>
          </cell>
        </row>
        <row r="6">
          <cell r="AE6">
            <v>718757</v>
          </cell>
        </row>
        <row r="7">
          <cell r="AE7">
            <v>330978</v>
          </cell>
        </row>
        <row r="8">
          <cell r="AE8">
            <v>1335428</v>
          </cell>
        </row>
        <row r="10">
          <cell r="AE10">
            <v>210389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tabSelected="1" workbookViewId="0"/>
  </sheetViews>
  <sheetFormatPr baseColWidth="10" defaultColWidth="11.453125" defaultRowHeight="14.5"/>
  <cols>
    <col min="1" max="1" width="7.1796875" style="29" customWidth="1"/>
    <col min="2" max="2" width="15.7265625" style="29" customWidth="1"/>
    <col min="3" max="3" width="57.1796875" style="34" customWidth="1"/>
    <col min="4" max="4" width="8.81640625" style="29" customWidth="1"/>
    <col min="5" max="5" width="10.26953125" style="29" bestFit="1" customWidth="1"/>
    <col min="6" max="7" width="16.453125" style="29" bestFit="1" customWidth="1"/>
    <col min="8" max="8" width="7.81640625" style="29" bestFit="1" customWidth="1"/>
    <col min="9" max="9" width="14.453125" style="29" bestFit="1" customWidth="1"/>
    <col min="10" max="10" width="16.453125" style="29" bestFit="1" customWidth="1"/>
    <col min="11" max="11" width="18.54296875" style="29" bestFit="1" customWidth="1"/>
    <col min="12" max="13" width="19.7265625" style="29" customWidth="1"/>
    <col min="14" max="14" width="11.453125" style="29"/>
    <col min="15" max="15" width="20.26953125" style="29" customWidth="1"/>
    <col min="16" max="16384" width="11.453125" style="29"/>
  </cols>
  <sheetData>
    <row r="1" spans="1:15" ht="23">
      <c r="A1" s="8"/>
      <c r="B1" s="9"/>
      <c r="C1" s="9"/>
      <c r="D1" s="83" t="s">
        <v>41</v>
      </c>
      <c r="E1" s="84"/>
      <c r="F1" s="84"/>
      <c r="G1" s="84"/>
      <c r="H1" s="84"/>
      <c r="I1" s="84"/>
      <c r="J1" s="84"/>
      <c r="K1" s="85"/>
      <c r="L1" s="16"/>
      <c r="M1" s="16"/>
      <c r="N1" s="12"/>
    </row>
    <row r="2" spans="1:15" ht="23">
      <c r="A2" s="10"/>
      <c r="B2" s="11"/>
      <c r="C2" s="11"/>
      <c r="D2" s="86"/>
      <c r="E2" s="87"/>
      <c r="F2" s="87"/>
      <c r="G2" s="87"/>
      <c r="H2" s="87"/>
      <c r="I2" s="87"/>
      <c r="J2" s="87"/>
      <c r="K2" s="88"/>
      <c r="L2" s="16"/>
      <c r="M2" s="16"/>
      <c r="N2" s="12"/>
    </row>
    <row r="3" spans="1:15" ht="23.5" thickBot="1">
      <c r="A3" s="10"/>
      <c r="B3" s="11"/>
      <c r="C3" s="11"/>
      <c r="D3" s="89"/>
      <c r="E3" s="90"/>
      <c r="F3" s="90"/>
      <c r="G3" s="90"/>
      <c r="H3" s="90"/>
      <c r="I3" s="90"/>
      <c r="J3" s="90"/>
      <c r="K3" s="91"/>
      <c r="L3" s="16"/>
      <c r="M3" s="16"/>
      <c r="N3" s="12"/>
    </row>
    <row r="4" spans="1:15" ht="51" customHeight="1" thickBot="1">
      <c r="A4" s="92" t="s">
        <v>6</v>
      </c>
      <c r="B4" s="93"/>
      <c r="C4" s="94" t="s">
        <v>22</v>
      </c>
      <c r="D4" s="94"/>
      <c r="E4" s="94"/>
      <c r="F4" s="94"/>
      <c r="G4" s="94"/>
      <c r="H4" s="94"/>
      <c r="I4" s="94"/>
      <c r="J4" s="94"/>
      <c r="K4" s="95"/>
      <c r="L4" s="17"/>
      <c r="M4" s="17"/>
      <c r="N4" s="13"/>
    </row>
    <row r="5" spans="1:15" ht="21.5" thickBot="1">
      <c r="A5" s="106" t="s">
        <v>7</v>
      </c>
      <c r="B5" s="107"/>
      <c r="C5" s="107"/>
      <c r="D5" s="107"/>
      <c r="E5" s="107"/>
      <c r="F5" s="107"/>
      <c r="G5" s="107"/>
      <c r="H5" s="107"/>
      <c r="I5" s="107"/>
      <c r="J5" s="107"/>
      <c r="K5" s="108"/>
      <c r="L5" s="18"/>
      <c r="M5" s="18"/>
      <c r="N5" s="14"/>
    </row>
    <row r="6" spans="1:15" ht="19" thickBot="1">
      <c r="A6" s="103" t="s">
        <v>8</v>
      </c>
      <c r="B6" s="104"/>
      <c r="C6" s="104"/>
      <c r="D6" s="104"/>
      <c r="E6" s="104"/>
      <c r="F6" s="104"/>
      <c r="G6" s="104"/>
      <c r="H6" s="104"/>
      <c r="I6" s="104"/>
      <c r="J6" s="104"/>
      <c r="K6" s="105"/>
      <c r="L6" s="19"/>
      <c r="M6" s="19"/>
      <c r="N6" s="15"/>
    </row>
    <row r="7" spans="1:15" ht="15" thickBot="1"/>
    <row r="8" spans="1:15" ht="44" thickBot="1">
      <c r="A8" s="41" t="s">
        <v>0</v>
      </c>
      <c r="B8" s="42" t="s">
        <v>1</v>
      </c>
      <c r="C8" s="42" t="s">
        <v>23</v>
      </c>
      <c r="D8" s="43" t="s">
        <v>2</v>
      </c>
      <c r="E8" s="43" t="s">
        <v>3</v>
      </c>
      <c r="F8" s="43" t="s">
        <v>19</v>
      </c>
      <c r="G8" s="44" t="s">
        <v>27</v>
      </c>
      <c r="H8" s="44" t="s">
        <v>28</v>
      </c>
      <c r="I8" s="43" t="s">
        <v>29</v>
      </c>
      <c r="J8" s="44" t="s">
        <v>20</v>
      </c>
      <c r="K8" s="45" t="s">
        <v>5</v>
      </c>
      <c r="L8" s="20"/>
      <c r="M8" s="20"/>
    </row>
    <row r="9" spans="1:15" ht="15" thickBot="1">
      <c r="A9" s="96" t="s">
        <v>21</v>
      </c>
      <c r="B9" s="97"/>
      <c r="C9" s="97"/>
      <c r="D9" s="97"/>
      <c r="E9" s="97"/>
      <c r="F9" s="97"/>
      <c r="G9" s="97"/>
      <c r="H9" s="97"/>
      <c r="I9" s="97"/>
      <c r="J9" s="97"/>
      <c r="K9" s="98"/>
      <c r="L9" s="20"/>
      <c r="M9" s="20"/>
    </row>
    <row r="10" spans="1:15" ht="299">
      <c r="A10" s="70">
        <v>1</v>
      </c>
      <c r="B10" s="68" t="s">
        <v>24</v>
      </c>
      <c r="C10" s="53" t="s">
        <v>25</v>
      </c>
      <c r="D10" s="102" t="s">
        <v>4</v>
      </c>
      <c r="E10" s="102">
        <v>30</v>
      </c>
      <c r="F10" s="73">
        <f>+[1]Hoja1!$AE$4</f>
        <v>2562435</v>
      </c>
      <c r="G10" s="79" t="s">
        <v>30</v>
      </c>
      <c r="H10" s="80">
        <v>0.19</v>
      </c>
      <c r="I10" s="79">
        <f>ROUND((F10*19%),0)</f>
        <v>486863</v>
      </c>
      <c r="J10" s="79">
        <f>+F10+I10</f>
        <v>3049298</v>
      </c>
      <c r="K10" s="81">
        <f>ROUND((J10)*E10,0)</f>
        <v>91478940</v>
      </c>
      <c r="L10" s="30"/>
      <c r="M10" s="30">
        <f>ROUND(F10*0.19,0)</f>
        <v>486863</v>
      </c>
      <c r="N10" s="31">
        <f>+M10-I10</f>
        <v>0</v>
      </c>
      <c r="O10" s="32">
        <f t="shared" ref="O10:O16" si="0">(F10+I10)*E10</f>
        <v>91478940</v>
      </c>
    </row>
    <row r="11" spans="1:15" ht="225">
      <c r="A11" s="71"/>
      <c r="B11" s="69"/>
      <c r="C11" s="40" t="s">
        <v>26</v>
      </c>
      <c r="D11" s="72"/>
      <c r="E11" s="72"/>
      <c r="F11" s="74"/>
      <c r="G11" s="77"/>
      <c r="H11" s="78"/>
      <c r="I11" s="77"/>
      <c r="J11" s="77"/>
      <c r="K11" s="82"/>
      <c r="L11" s="30"/>
      <c r="M11" s="30">
        <f t="shared" ref="M11:M16" si="1">ROUND(F11*0.19,0)</f>
        <v>0</v>
      </c>
      <c r="N11" s="31">
        <f t="shared" ref="N11:N16" si="2">+M11-I11</f>
        <v>0</v>
      </c>
      <c r="O11" s="32">
        <f t="shared" si="0"/>
        <v>0</v>
      </c>
    </row>
    <row r="12" spans="1:15" ht="125">
      <c r="A12" s="35">
        <v>2</v>
      </c>
      <c r="B12" s="54" t="s">
        <v>31</v>
      </c>
      <c r="C12" s="40" t="s">
        <v>32</v>
      </c>
      <c r="D12" s="36" t="s">
        <v>33</v>
      </c>
      <c r="E12" s="36">
        <v>30</v>
      </c>
      <c r="F12" s="49">
        <f>+[1]Hoja1!$AE$6</f>
        <v>718757</v>
      </c>
      <c r="G12" s="37" t="s">
        <v>30</v>
      </c>
      <c r="H12" s="38">
        <v>0.19</v>
      </c>
      <c r="I12" s="37">
        <f t="shared" ref="I12:I16" si="3">ROUND((F12*19%),0)</f>
        <v>136564</v>
      </c>
      <c r="J12" s="37">
        <f t="shared" ref="J12:J16" si="4">+F12+I12</f>
        <v>855321</v>
      </c>
      <c r="K12" s="39">
        <f t="shared" ref="K12:K16" si="5">ROUND((J12)*E12,0)</f>
        <v>25659630</v>
      </c>
      <c r="L12" s="30"/>
      <c r="M12" s="30">
        <f t="shared" si="1"/>
        <v>136564</v>
      </c>
      <c r="N12" s="31">
        <f t="shared" si="2"/>
        <v>0</v>
      </c>
      <c r="O12" s="32">
        <f t="shared" si="0"/>
        <v>25659630</v>
      </c>
    </row>
    <row r="13" spans="1:15" ht="62.5">
      <c r="A13" s="35">
        <v>3</v>
      </c>
      <c r="B13" s="54" t="s">
        <v>34</v>
      </c>
      <c r="C13" s="40" t="s">
        <v>35</v>
      </c>
      <c r="D13" s="36" t="s">
        <v>33</v>
      </c>
      <c r="E13" s="36">
        <v>30</v>
      </c>
      <c r="F13" s="49">
        <f>+[1]Hoja1!$AE$7</f>
        <v>330978</v>
      </c>
      <c r="G13" s="37" t="s">
        <v>30</v>
      </c>
      <c r="H13" s="38">
        <v>0.19</v>
      </c>
      <c r="I13" s="37">
        <f t="shared" si="3"/>
        <v>62886</v>
      </c>
      <c r="J13" s="37">
        <f t="shared" si="4"/>
        <v>393864</v>
      </c>
      <c r="K13" s="39">
        <f t="shared" si="5"/>
        <v>11815920</v>
      </c>
      <c r="L13" s="30"/>
      <c r="M13" s="30">
        <f t="shared" si="1"/>
        <v>62886</v>
      </c>
      <c r="N13" s="31">
        <f t="shared" si="2"/>
        <v>0</v>
      </c>
      <c r="O13" s="32">
        <f t="shared" si="0"/>
        <v>11815920</v>
      </c>
    </row>
    <row r="14" spans="1:15" ht="200">
      <c r="A14" s="71">
        <v>4</v>
      </c>
      <c r="B14" s="69" t="s">
        <v>36</v>
      </c>
      <c r="C14" s="40" t="s">
        <v>37</v>
      </c>
      <c r="D14" s="72" t="s">
        <v>33</v>
      </c>
      <c r="E14" s="72">
        <v>31</v>
      </c>
      <c r="F14" s="74">
        <f>+[1]Hoja1!$AE$8</f>
        <v>1335428</v>
      </c>
      <c r="G14" s="77" t="s">
        <v>30</v>
      </c>
      <c r="H14" s="78">
        <v>0.19</v>
      </c>
      <c r="I14" s="77">
        <f t="shared" si="3"/>
        <v>253731</v>
      </c>
      <c r="J14" s="77">
        <f t="shared" si="4"/>
        <v>1589159</v>
      </c>
      <c r="K14" s="82">
        <f t="shared" si="5"/>
        <v>49263929</v>
      </c>
      <c r="L14" s="30"/>
      <c r="M14" s="30">
        <f t="shared" si="1"/>
        <v>253731</v>
      </c>
      <c r="N14" s="31">
        <f t="shared" si="2"/>
        <v>0</v>
      </c>
      <c r="O14" s="32">
        <f t="shared" si="0"/>
        <v>49263929</v>
      </c>
    </row>
    <row r="15" spans="1:15" ht="225">
      <c r="A15" s="71"/>
      <c r="B15" s="69"/>
      <c r="C15" s="40" t="s">
        <v>38</v>
      </c>
      <c r="D15" s="72"/>
      <c r="E15" s="72"/>
      <c r="F15" s="74"/>
      <c r="G15" s="77"/>
      <c r="H15" s="78"/>
      <c r="I15" s="77"/>
      <c r="J15" s="77"/>
      <c r="K15" s="82"/>
      <c r="L15" s="30"/>
      <c r="M15" s="30">
        <f t="shared" si="1"/>
        <v>0</v>
      </c>
      <c r="N15" s="31">
        <f t="shared" si="2"/>
        <v>0</v>
      </c>
      <c r="O15" s="32">
        <f t="shared" si="0"/>
        <v>0</v>
      </c>
    </row>
    <row r="16" spans="1:15" ht="58.5" thickBot="1">
      <c r="A16" s="55">
        <v>5</v>
      </c>
      <c r="B16" s="56" t="s">
        <v>39</v>
      </c>
      <c r="C16" s="57" t="s">
        <v>40</v>
      </c>
      <c r="D16" s="58" t="s">
        <v>33</v>
      </c>
      <c r="E16" s="58">
        <v>87</v>
      </c>
      <c r="F16" s="50">
        <f>+[1]Hoja1!$AE$10</f>
        <v>210389</v>
      </c>
      <c r="G16" s="59" t="s">
        <v>30</v>
      </c>
      <c r="H16" s="60">
        <v>0.19</v>
      </c>
      <c r="I16" s="59">
        <f t="shared" si="3"/>
        <v>39974</v>
      </c>
      <c r="J16" s="59">
        <f t="shared" si="4"/>
        <v>250363</v>
      </c>
      <c r="K16" s="61">
        <f t="shared" si="5"/>
        <v>21781581</v>
      </c>
      <c r="L16" s="30"/>
      <c r="M16" s="30">
        <f t="shared" si="1"/>
        <v>39974</v>
      </c>
      <c r="N16" s="31">
        <f t="shared" si="2"/>
        <v>0</v>
      </c>
      <c r="O16" s="32">
        <f t="shared" si="0"/>
        <v>21781581</v>
      </c>
    </row>
    <row r="17" spans="1:15" ht="19" thickBot="1">
      <c r="A17" s="75" t="s">
        <v>9</v>
      </c>
      <c r="B17" s="76"/>
      <c r="C17" s="76"/>
      <c r="D17" s="76"/>
      <c r="E17" s="76"/>
      <c r="F17" s="51">
        <f>SUM(F10:F16)</f>
        <v>5157987</v>
      </c>
      <c r="G17" s="52"/>
      <c r="H17" s="52"/>
      <c r="I17" s="51">
        <f>SUM(I10:I16)</f>
        <v>980018</v>
      </c>
      <c r="J17" s="51">
        <f>SUM(J10:J16)</f>
        <v>6138005</v>
      </c>
      <c r="K17" s="51">
        <f>SUM(K10:K16)</f>
        <v>200000000</v>
      </c>
      <c r="L17" s="33"/>
      <c r="M17" s="46"/>
      <c r="O17" s="32">
        <f>ROUND(SUM(O10:O16),0)</f>
        <v>200000000</v>
      </c>
    </row>
    <row r="18" spans="1:15" ht="18">
      <c r="A18" s="99" t="s">
        <v>10</v>
      </c>
      <c r="B18" s="100"/>
      <c r="C18" s="100"/>
      <c r="D18" s="100"/>
      <c r="E18" s="100"/>
      <c r="F18" s="100"/>
      <c r="G18" s="100"/>
      <c r="H18" s="100"/>
      <c r="I18" s="100"/>
      <c r="J18" s="100"/>
      <c r="K18" s="101"/>
      <c r="L18" s="24"/>
      <c r="M18" s="24"/>
      <c r="N18" s="24"/>
    </row>
    <row r="19" spans="1:15" ht="15.5">
      <c r="A19" s="1" t="s">
        <v>11</v>
      </c>
      <c r="B19" s="21"/>
      <c r="C19" s="21"/>
      <c r="D19" s="21"/>
      <c r="E19" s="21"/>
      <c r="F19" s="21"/>
      <c r="G19" s="21"/>
      <c r="H19" s="21"/>
      <c r="I19" s="21"/>
      <c r="J19" s="21"/>
      <c r="K19" s="2"/>
      <c r="L19" s="25"/>
      <c r="M19" s="25"/>
      <c r="N19" s="25"/>
    </row>
    <row r="20" spans="1:15" ht="15.5">
      <c r="A20" s="1"/>
      <c r="B20" s="21"/>
      <c r="C20" s="21"/>
      <c r="D20" s="21"/>
      <c r="E20" s="21"/>
      <c r="F20" s="21"/>
      <c r="G20" s="21"/>
      <c r="H20" s="21"/>
      <c r="I20" s="21"/>
      <c r="J20" s="21"/>
      <c r="K20" s="2"/>
      <c r="L20" s="25"/>
      <c r="M20" s="25"/>
      <c r="N20" s="25"/>
    </row>
    <row r="21" spans="1:15" ht="17.5">
      <c r="A21" s="3" t="s">
        <v>12</v>
      </c>
      <c r="B21" s="47"/>
      <c r="C21" s="28"/>
      <c r="D21" s="28"/>
      <c r="E21" s="23"/>
      <c r="F21" s="22"/>
      <c r="G21" s="22"/>
      <c r="H21" s="22"/>
      <c r="I21" s="4"/>
      <c r="J21" s="4"/>
      <c r="K21" s="5"/>
      <c r="L21" s="26"/>
      <c r="M21" s="26"/>
      <c r="N21" s="26"/>
    </row>
    <row r="22" spans="1:15" ht="17.5">
      <c r="A22" s="3" t="s">
        <v>13</v>
      </c>
      <c r="B22" s="47"/>
      <c r="C22" s="28"/>
      <c r="D22" s="28"/>
      <c r="E22" s="23"/>
      <c r="F22" s="22"/>
      <c r="G22" s="22"/>
      <c r="H22" s="22"/>
      <c r="I22" s="4"/>
      <c r="J22" s="4"/>
      <c r="K22" s="5"/>
      <c r="L22" s="26"/>
      <c r="M22" s="26"/>
      <c r="N22" s="26"/>
    </row>
    <row r="23" spans="1:15" ht="17.5">
      <c r="A23" s="3" t="s">
        <v>14</v>
      </c>
      <c r="B23" s="47"/>
      <c r="C23" s="28"/>
      <c r="D23" s="28"/>
      <c r="E23" s="23"/>
      <c r="F23" s="22"/>
      <c r="G23" s="22"/>
      <c r="H23" s="22"/>
      <c r="I23" s="4"/>
      <c r="J23" s="4"/>
      <c r="K23" s="5"/>
      <c r="L23" s="26"/>
      <c r="M23" s="26"/>
      <c r="N23" s="26"/>
    </row>
    <row r="24" spans="1:15" ht="17.5">
      <c r="A24" s="3" t="s">
        <v>15</v>
      </c>
      <c r="B24" s="47"/>
      <c r="C24" s="28"/>
      <c r="D24" s="28"/>
      <c r="E24" s="23"/>
      <c r="F24" s="22"/>
      <c r="G24" s="22"/>
      <c r="H24" s="22"/>
      <c r="I24" s="4"/>
      <c r="J24" s="4"/>
      <c r="K24" s="5"/>
      <c r="L24" s="26"/>
      <c r="M24" s="26"/>
      <c r="N24" s="26"/>
    </row>
    <row r="25" spans="1:15">
      <c r="A25" s="6"/>
      <c r="B25" s="28"/>
      <c r="C25" s="28"/>
      <c r="D25" s="28"/>
      <c r="E25" s="23"/>
      <c r="F25" s="22"/>
      <c r="G25" s="22"/>
      <c r="H25" s="22"/>
      <c r="I25" s="4"/>
      <c r="J25" s="4"/>
      <c r="K25" s="5"/>
      <c r="L25" s="26"/>
      <c r="M25" s="26"/>
      <c r="N25" s="26"/>
    </row>
    <row r="26" spans="1:15">
      <c r="A26" s="6"/>
      <c r="B26" s="28"/>
      <c r="C26" s="28"/>
      <c r="D26" s="28"/>
      <c r="E26" s="23"/>
      <c r="F26" s="22"/>
      <c r="G26" s="22"/>
      <c r="H26" s="22"/>
      <c r="I26" s="4"/>
      <c r="J26" s="4"/>
      <c r="K26" s="5"/>
      <c r="L26" s="26"/>
      <c r="M26" s="26"/>
      <c r="N26" s="26"/>
    </row>
    <row r="27" spans="1:15">
      <c r="A27" s="7"/>
      <c r="B27" s="48"/>
      <c r="C27" s="28"/>
      <c r="D27" s="28"/>
      <c r="E27" s="23"/>
      <c r="F27" s="22"/>
      <c r="G27" s="22"/>
      <c r="H27" s="22"/>
      <c r="I27" s="4"/>
      <c r="J27" s="4"/>
      <c r="K27" s="5"/>
      <c r="L27" s="26"/>
      <c r="M27" s="26"/>
      <c r="N27" s="26"/>
    </row>
    <row r="28" spans="1:15">
      <c r="A28" s="7"/>
      <c r="B28" s="48"/>
      <c r="C28" s="28"/>
      <c r="D28" s="28"/>
      <c r="E28" s="23"/>
      <c r="F28" s="22"/>
      <c r="G28" s="22"/>
      <c r="H28" s="22"/>
      <c r="I28" s="4"/>
      <c r="J28" s="4"/>
      <c r="K28" s="5"/>
      <c r="L28" s="26"/>
      <c r="M28" s="26"/>
      <c r="N28" s="26"/>
    </row>
    <row r="29" spans="1:15" ht="17.5">
      <c r="A29" s="3" t="s">
        <v>16</v>
      </c>
      <c r="B29" s="47"/>
      <c r="C29" s="28" t="s">
        <v>17</v>
      </c>
      <c r="D29" s="28"/>
      <c r="E29" s="23"/>
      <c r="F29" s="22"/>
      <c r="G29" s="22"/>
      <c r="H29" s="22"/>
      <c r="I29" s="4"/>
      <c r="J29" s="4"/>
      <c r="K29" s="5"/>
      <c r="L29" s="26"/>
      <c r="M29" s="26"/>
      <c r="N29" s="26"/>
    </row>
    <row r="30" spans="1:15">
      <c r="A30" s="62" t="s">
        <v>18</v>
      </c>
      <c r="B30" s="63"/>
      <c r="C30" s="63"/>
      <c r="D30" s="63"/>
      <c r="E30" s="63"/>
      <c r="F30" s="63"/>
      <c r="G30" s="63"/>
      <c r="H30" s="63"/>
      <c r="I30" s="63"/>
      <c r="J30" s="63"/>
      <c r="K30" s="64"/>
      <c r="L30" s="27"/>
      <c r="M30" s="27"/>
      <c r="N30" s="27"/>
    </row>
    <row r="31" spans="1:15">
      <c r="A31" s="62"/>
      <c r="B31" s="63"/>
      <c r="C31" s="63"/>
      <c r="D31" s="63"/>
      <c r="E31" s="63"/>
      <c r="F31" s="63"/>
      <c r="G31" s="63"/>
      <c r="H31" s="63"/>
      <c r="I31" s="63"/>
      <c r="J31" s="63"/>
      <c r="K31" s="64"/>
      <c r="L31" s="27"/>
      <c r="M31" s="27"/>
      <c r="N31" s="27"/>
    </row>
    <row r="32" spans="1:15">
      <c r="A32" s="62"/>
      <c r="B32" s="63"/>
      <c r="C32" s="63"/>
      <c r="D32" s="63"/>
      <c r="E32" s="63"/>
      <c r="F32" s="63"/>
      <c r="G32" s="63"/>
      <c r="H32" s="63"/>
      <c r="I32" s="63"/>
      <c r="J32" s="63"/>
      <c r="K32" s="64"/>
      <c r="L32" s="27"/>
      <c r="M32" s="27"/>
      <c r="N32" s="27"/>
    </row>
    <row r="33" spans="1:14">
      <c r="A33" s="62"/>
      <c r="B33" s="63"/>
      <c r="C33" s="63"/>
      <c r="D33" s="63"/>
      <c r="E33" s="63"/>
      <c r="F33" s="63"/>
      <c r="G33" s="63"/>
      <c r="H33" s="63"/>
      <c r="I33" s="63"/>
      <c r="J33" s="63"/>
      <c r="K33" s="64"/>
      <c r="L33" s="27"/>
      <c r="M33" s="27"/>
      <c r="N33" s="27"/>
    </row>
    <row r="34" spans="1:14">
      <c r="A34" s="62"/>
      <c r="B34" s="63"/>
      <c r="C34" s="63"/>
      <c r="D34" s="63"/>
      <c r="E34" s="63"/>
      <c r="F34" s="63"/>
      <c r="G34" s="63"/>
      <c r="H34" s="63"/>
      <c r="I34" s="63"/>
      <c r="J34" s="63"/>
      <c r="K34" s="64"/>
      <c r="L34" s="27"/>
      <c r="M34" s="27"/>
      <c r="N34" s="27"/>
    </row>
    <row r="35" spans="1:14" ht="15" thickBot="1">
      <c r="A35" s="65"/>
      <c r="B35" s="66"/>
      <c r="C35" s="66"/>
      <c r="D35" s="66"/>
      <c r="E35" s="66"/>
      <c r="F35" s="66"/>
      <c r="G35" s="66"/>
      <c r="H35" s="66"/>
      <c r="I35" s="66"/>
      <c r="J35" s="66"/>
      <c r="K35" s="67"/>
      <c r="L35" s="27"/>
      <c r="M35" s="27"/>
      <c r="N35" s="27"/>
    </row>
  </sheetData>
  <mergeCells count="29">
    <mergeCell ref="D1:K3"/>
    <mergeCell ref="A4:B4"/>
    <mergeCell ref="C4:K4"/>
    <mergeCell ref="A9:K9"/>
    <mergeCell ref="A18:K18"/>
    <mergeCell ref="J14:J15"/>
    <mergeCell ref="K14:K15"/>
    <mergeCell ref="D10:D11"/>
    <mergeCell ref="E10:E11"/>
    <mergeCell ref="E14:E15"/>
    <mergeCell ref="F14:F15"/>
    <mergeCell ref="A6:K6"/>
    <mergeCell ref="A5:K5"/>
    <mergeCell ref="A30:K35"/>
    <mergeCell ref="B10:B11"/>
    <mergeCell ref="A10:A11"/>
    <mergeCell ref="B14:B15"/>
    <mergeCell ref="A14:A15"/>
    <mergeCell ref="D14:D15"/>
    <mergeCell ref="F10:F11"/>
    <mergeCell ref="A17:E17"/>
    <mergeCell ref="I14:I15"/>
    <mergeCell ref="H14:H15"/>
    <mergeCell ref="G14:G15"/>
    <mergeCell ref="G10:G11"/>
    <mergeCell ref="H10:H11"/>
    <mergeCell ref="I10:I11"/>
    <mergeCell ref="J10:J11"/>
    <mergeCell ref="K10:K11"/>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OFERTA SASIE-__-2025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 Vivobook</dc:creator>
  <cp:lastModifiedBy>Sergio Chacon</cp:lastModifiedBy>
  <dcterms:created xsi:type="dcterms:W3CDTF">2025-07-14T15:27:18Z</dcterms:created>
  <dcterms:modified xsi:type="dcterms:W3CDTF">2025-08-30T00:13:42Z</dcterms:modified>
</cp:coreProperties>
</file>